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30" activeTab="0"/>
  </bookViews>
  <sheets>
    <sheet name="centralizat recomandate" sheetId="1" r:id="rId1"/>
  </sheets>
  <definedNames>
    <definedName name="_xlnm.Print_Area" localSheetId="0">'centralizat recomandate'!$A$1:$T$55</definedName>
  </definedNames>
  <calcPr fullCalcOnLoad="1"/>
</workbook>
</file>

<file path=xl/sharedStrings.xml><?xml version="1.0" encoding="utf-8"?>
<sst xmlns="http://schemas.openxmlformats.org/spreadsheetml/2006/main" count="245" uniqueCount="181">
  <si>
    <t>Total requested amount 
(ERDF contribution  +State budget contribution)</t>
  </si>
  <si>
    <t>Percent (State Budgets Contributions)</t>
  </si>
  <si>
    <t>Percent (ERDF) 
%</t>
  </si>
  <si>
    <t>Percent (Own Contributions)
%</t>
  </si>
  <si>
    <t>Requested amount (State Budget BG)
euro</t>
  </si>
  <si>
    <t>Requested amount (State Budget RO)
euro</t>
  </si>
  <si>
    <t>Vasiliada Association</t>
  </si>
  <si>
    <t>Total for Priority Axis 1</t>
  </si>
  <si>
    <t>Total for Priority Axis 3</t>
  </si>
  <si>
    <t>Ranking</t>
  </si>
  <si>
    <t>CBC ROC code</t>
  </si>
  <si>
    <t>Application title</t>
  </si>
  <si>
    <t>Approved budget*</t>
  </si>
  <si>
    <t>Availability of funds</t>
  </si>
  <si>
    <t>Project`s aggregate value (euro)</t>
  </si>
  <si>
    <t>Community Funding ERDF
(euro)</t>
  </si>
  <si>
    <t xml:space="preserve">National public funding 
(euro) </t>
  </si>
  <si>
    <t>Own Contribution (euro)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</si>
  <si>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</si>
  <si>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</si>
  <si>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</si>
  <si>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</si>
  <si>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15.1.1.006</t>
  </si>
  <si>
    <t>E-bike Net</t>
  </si>
  <si>
    <t>Agency for Regional Development and Business Center-Vidin (ARDBC Vidin)</t>
  </si>
  <si>
    <t>Vidin Chamber of Commerce and industry</t>
  </si>
  <si>
    <t>Romanian Association for Electronic and Software Industry -Oltenia Subsidiary
Local Employers Association for Small and Middle Enterprises (LEASME) Calafat</t>
  </si>
  <si>
    <t>Investment priority 1.1 Improve the planning, development and coordination of cross-border transport systems for better connections to TEN-T transport networks</t>
  </si>
  <si>
    <t xml:space="preserve">Priority Axis 1 </t>
  </si>
  <si>
    <t>Applicant
(Lead beneficiary)</t>
  </si>
  <si>
    <t>Romanian beneficiary/s</t>
  </si>
  <si>
    <t>Bulgarian beneficiary/s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</si>
  <si>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</si>
  <si>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</si>
  <si>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</si>
  <si>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</si>
  <si>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 xml:space="preserve">Priority axis 3 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</si>
  <si>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</si>
  <si>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</si>
  <si>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</si>
  <si>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</si>
  <si>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</si>
  <si>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Free Youth Centre (FYC)</t>
  </si>
  <si>
    <t>Free Youth Centre (FYC)
Bulgarian Red Cross (BRC)</t>
  </si>
  <si>
    <t>Red Cross - Dolj Branch</t>
  </si>
  <si>
    <t>Safe Schools Network</t>
  </si>
  <si>
    <t>15.3.1.001</t>
  </si>
  <si>
    <t>Regional Network for Innovative Education (RNIE)</t>
  </si>
  <si>
    <t>Risk Management for Large Scale Infrastructures in the Romanian Bulgarian cross border area</t>
  </si>
  <si>
    <t>15.3.1.017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</si>
  <si>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</si>
  <si>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</si>
  <si>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</si>
  <si>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>Investment priority 3.1 To improve joint risk management in the cross-border area</t>
  </si>
  <si>
    <t xml:space="preserve">Total Investment priority 3.1 </t>
  </si>
  <si>
    <t>Priority Axis 2</t>
  </si>
  <si>
    <t>Investment priority 2.1 To improve the sustainable use of natural heritage and resources and cultural heritage</t>
  </si>
  <si>
    <t>CBC Audio Travel Guide</t>
  </si>
  <si>
    <t>15.2.1.076</t>
  </si>
  <si>
    <t>Center of Consultancy and Project Management - EUROPROJECT (CCPM)</t>
  </si>
  <si>
    <t>Chamber of Commerce and Industry Vratsa
Ruse Chamber of Commerce and Industry</t>
  </si>
  <si>
    <t>Advertising of Regional cultural Heritage in 3D - ARCH 3D</t>
  </si>
  <si>
    <t>15.2.1.065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</si>
  <si>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</si>
  <si>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</si>
  <si>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</si>
  <si>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</si>
  <si>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</si>
  <si>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</si>
  <si>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Investment priority 2.2 To enhance the sustainable management of the ecosystems from the cross-border area</t>
  </si>
  <si>
    <t>15.2.1.067</t>
  </si>
  <si>
    <t>15.2.1.068</t>
  </si>
  <si>
    <t>15.2.1.023</t>
  </si>
  <si>
    <t>15.2.1.056</t>
  </si>
  <si>
    <t>15.2.1.001</t>
  </si>
  <si>
    <t>15.2.1.058</t>
  </si>
  <si>
    <t>15.2.1.087</t>
  </si>
  <si>
    <t>15.2.1.006</t>
  </si>
  <si>
    <t>15.2.1.057</t>
  </si>
  <si>
    <t>15.2.1.003</t>
  </si>
  <si>
    <t>15.2.1.009</t>
  </si>
  <si>
    <t>15.2.1.038</t>
  </si>
  <si>
    <t>15.2.1.077</t>
  </si>
  <si>
    <t>15.2.1.036</t>
  </si>
  <si>
    <t>15.2.1.088</t>
  </si>
  <si>
    <t>15.2.1.046</t>
  </si>
  <si>
    <t>15.2.1.069</t>
  </si>
  <si>
    <t>15.2.1.007</t>
  </si>
  <si>
    <t>15.2.1.074</t>
  </si>
  <si>
    <t>15.2.1.055</t>
  </si>
  <si>
    <t>15.2.1.010</t>
  </si>
  <si>
    <t>15.2.1.066</t>
  </si>
  <si>
    <t>15.2.1.041</t>
  </si>
  <si>
    <t>15.2.1.079</t>
  </si>
  <si>
    <t>15.2.1.054</t>
  </si>
  <si>
    <t>15.2.1.086</t>
  </si>
  <si>
    <t>15.2.1.052</t>
  </si>
  <si>
    <t>Allocation available</t>
  </si>
  <si>
    <t>Total for Priority Axis 2</t>
  </si>
  <si>
    <t xml:space="preserve">Total Investment priority 2.2 </t>
  </si>
  <si>
    <t>Total Investment priority 2.1</t>
  </si>
  <si>
    <t>Development and promotion of an integrated cultural heritage tourism product: Route "Roman frontier within the cross-border region Romania-Bulgaria</t>
  </si>
  <si>
    <t>Development and promotion of a common natural heritage tourism product: Route "Protected natural heritage within the cross-border region Romania-Bulgaria</t>
  </si>
  <si>
    <t>Promotion of cultural and religious tourism on both sites of the Danube</t>
  </si>
  <si>
    <t>INNOVATIVE TOURISM PRODUCTS- YOUTH FOR YOUTH</t>
  </si>
  <si>
    <t>"Living Nature" Foundation, (LNF)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</si>
  <si>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</si>
  <si>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</si>
  <si>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</si>
  <si>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Intergated Multimedia Platform for Active Culture and Tourism</t>
  </si>
  <si>
    <t>Association "Regional partnerships for sustainable development - Vidin" (RPSD - Vidin)</t>
  </si>
  <si>
    <t>Ruse - Free Spirit City Municipal Foundation (RFSCF)</t>
  </si>
  <si>
    <t>Alexis Project Association Filiasi</t>
  </si>
  <si>
    <t>Ruse - Free Spirit City Municipal Foundation (RFSCF)
Lom Municipality</t>
  </si>
  <si>
    <t>Green School Education as a Promotion of Sustainable Use of Cultural nad Natural Heritage and Resources</t>
  </si>
  <si>
    <t>Balloon adventure - a new joint tourism product</t>
  </si>
  <si>
    <t>Organization, management and marketing of common cultural heritage between Bulgaria and Romania</t>
  </si>
  <si>
    <t>6 Reasons to Visit Mehedinti – Vidin cross-border Area</t>
  </si>
  <si>
    <t>Valorisation of authentic culture for cross-border tourism</t>
  </si>
  <si>
    <t xml:space="preserve">The path of the clay   </t>
  </si>
  <si>
    <t>Danube – A River with lot of history</t>
  </si>
  <si>
    <t>Ancient roman cultural heritage interactive visualization environment for the cross-border area between Bulgaria and Romania (ARCHIVE)</t>
  </si>
  <si>
    <t>Networking for sustainable use of natural heritage and resources in the cross-border region</t>
  </si>
  <si>
    <t>"Renaissance of architectural past of Vidin and Dolj district"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</si>
  <si>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</si>
  <si>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EasyGuide - interactive mobile application for promoting the historical and cultural heritage in the region of Calarasi and Silistra</t>
  </si>
  <si>
    <t>Common Strategy for TOURISM in the Cross – Border Area Romania – Bulgaria (MARK TOURS RO – BG)</t>
  </si>
  <si>
    <t>Green Tourism Destination of Excellence</t>
  </si>
  <si>
    <t>The common cultural heritage and tradition exchange on the coasts of the Danube river</t>
  </si>
  <si>
    <t>Develop and putting into practice a strategy for the development of eco and ethno tourism in the region "Lomovete" Bulgaria and Giugiu, Romania</t>
  </si>
  <si>
    <t>Virtual -Real</t>
  </si>
  <si>
    <t>Hobby Tourism in Danube Region</t>
  </si>
  <si>
    <t>Plums for Junk</t>
  </si>
  <si>
    <t>Innovative and collaborative management of Natura 2000 sites in the Danube border region</t>
  </si>
  <si>
    <t>Coordinated management of cross-border protected areas from NATURA 2000 network in Dobrich – Constanta CBC Region</t>
  </si>
  <si>
    <t>National Environmental Guard (NEG)</t>
  </si>
  <si>
    <t>Foundation "Phoenix - 21 century", Vidin</t>
  </si>
  <si>
    <t>Business Center Dobrich</t>
  </si>
  <si>
    <t>NGO Mare Nostrum</t>
  </si>
  <si>
    <t>Regional Inspectorate of Environment and Water - Veliko Tarnovo (RIEW)</t>
  </si>
  <si>
    <t>Pro-Mehedinti Association</t>
  </si>
  <si>
    <t>Association Center for Development Montanesium (ACDM)</t>
  </si>
  <si>
    <t>Forever for Europe Association (FEA)</t>
  </si>
  <si>
    <t>Agency for Regional Development and Business Center - Vidin (ARDBC Vidin)</t>
  </si>
  <si>
    <t>"Regional Development Agency and Business Center 2000" (RDA&amp;BC 2000)</t>
  </si>
  <si>
    <t>Romanian Association for Electronic and Software Industry-Oltenia Subsidiary</t>
  </si>
  <si>
    <t>Ministry of Culture of Bulgaria</t>
  </si>
  <si>
    <t>The National Institute for Cultural Research and Training</t>
  </si>
  <si>
    <t>District Administration Silistra
Bilateral Chamber of Commerce Bulgaria-Romania</t>
  </si>
  <si>
    <t>Association Pro-Mehedinti (Association Pro-Mh)</t>
  </si>
  <si>
    <t>Cross Border Association E(quilibrum) Environment (C.B.A.E.E)</t>
  </si>
  <si>
    <t>Association Civil Aliance for Development Association CUD</t>
  </si>
  <si>
    <t>"Open Hand" Foundation, OHF</t>
  </si>
  <si>
    <t>Federation of Employers in Oltenia Region</t>
  </si>
  <si>
    <t>University of Angel Kanchev (UR)</t>
  </si>
  <si>
    <t>Ruse Regional Museum of History (RRMH)</t>
  </si>
  <si>
    <t>Museum of National History and Archaeology Constanta (MNHAC)</t>
  </si>
  <si>
    <t>Association for tourism promotion - Vidin (ATP-Vidin)</t>
  </si>
  <si>
    <t>Romanian Association for Technology Transfer and Innovation (ARoTT)</t>
  </si>
  <si>
    <t>Silistra Municipality (SM)</t>
  </si>
  <si>
    <t>Lower Danube Museum Calarasi</t>
  </si>
  <si>
    <t>Association "Theosis" (AT)</t>
  </si>
  <si>
    <t>"Letca Noua" Association</t>
  </si>
  <si>
    <t>Ministry of Tourism (MT)</t>
  </si>
  <si>
    <t>Ministry of Economy, Trade and Tourism - METT
National Authority for Tourism - NAT
National Institute for Research and Development in Tourism - NIRDT</t>
  </si>
  <si>
    <t>Pro Civica Oltenia Association</t>
  </si>
  <si>
    <t>Centre of Educational Resources Training C.E.R.T</t>
  </si>
  <si>
    <t>"European Prosperity" Association
"Youth Movement for the Future" Association</t>
  </si>
  <si>
    <t>Authentic Bulgaria Association</t>
  </si>
  <si>
    <t>Romanian Association for Technology Transfer and Innovation (ARoTT)
Romanian Movement for Quality - RMQ</t>
  </si>
  <si>
    <t>Caracal Municipality</t>
  </si>
  <si>
    <t>Montana Municipality</t>
  </si>
  <si>
    <t>Municipality Vetovo</t>
  </si>
  <si>
    <t>Club Friends of Public Park Rusenski Lom (CFPPRL)
Foundation Yatrus</t>
  </si>
  <si>
    <t>Gostinu Local Council
The County Centre for the Traditional Culture's Promotion and Conservation</t>
  </si>
  <si>
    <t>National Center for Information Service (NCIS)</t>
  </si>
  <si>
    <t>Yatrus Foundation</t>
  </si>
  <si>
    <t>Ecosystems Europe Association</t>
  </si>
  <si>
    <t>Center of Consultancy and Project Management - EUROPROJECT (CCPM)
National Institute for Research and Development in Tourism (NIRDT)</t>
  </si>
  <si>
    <t xml:space="preserve">Without allocation available </t>
  </si>
  <si>
    <t>Category of intervention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</si>
</sst>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[$-418]d\ mmmm\ yyyy"/>
    <numFmt numFmtId="187" formatCode="[&lt;=9999999]###\-####;\(###\)\ ###\-####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#,##0.0000"/>
    <numFmt numFmtId="192" formatCode="#,##0.000"/>
    <numFmt numFmtId="193" formatCode="0.0"/>
    <numFmt numFmtId="194" formatCode="#,##0.0"/>
  </numFmts>
  <fonts count="41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="42" zoomScaleNormal="42" zoomScalePageLayoutView="10" workbookViewId="0" topLeftCell="A1">
      <selection activeCell="A57" sqref="A57:R58"/>
    </sheetView>
  </sheetViews>
  <sheetFormatPr defaultColWidth="9.140625" defaultRowHeight="12.75"/>
  <cols>
    <col min="1" max="1" width="11.28125" style="0" customWidth="1"/>
    <col min="2" max="2" width="20.28125" style="0" customWidth="1"/>
    <col min="3" max="3" width="49.140625" style="0" customWidth="1"/>
    <col min="4" max="4" width="26.57421875" style="0" customWidth="1"/>
    <col min="5" max="5" width="26.00390625" style="0" customWidth="1"/>
    <col min="6" max="6" width="24.8515625" style="0" customWidth="1"/>
    <col min="7" max="7" width="18.421875" style="0" customWidth="1"/>
    <col min="8" max="8" width="20.7109375" style="0" customWidth="1"/>
    <col min="9" max="9" width="19.421875" style="0" hidden="1" customWidth="1"/>
    <col min="10" max="10" width="25.140625" style="0" customWidth="1"/>
    <col min="11" max="11" width="9.28125" style="0" hidden="1" customWidth="1"/>
    <col min="12" max="12" width="24.00390625" style="0" hidden="1" customWidth="1"/>
    <col min="13" max="13" width="0.42578125" style="0" hidden="1" customWidth="1"/>
    <col min="14" max="14" width="22.140625" style="0" customWidth="1"/>
    <col min="15" max="15" width="17.57421875" style="0" hidden="1" customWidth="1"/>
    <col min="16" max="16" width="18.421875" style="0" customWidth="1"/>
    <col min="17" max="17" width="13.28125" style="0" hidden="1" customWidth="1"/>
    <col min="18" max="18" width="21.140625" style="8" customWidth="1"/>
    <col min="19" max="19" width="19.57421875" style="0" hidden="1" customWidth="1"/>
    <col min="20" max="20" width="0" style="0" hidden="1" customWidth="1"/>
    <col min="21" max="21" width="24.140625" style="0" customWidth="1"/>
    <col min="22" max="22" width="14.00390625" style="0" bestFit="1" customWidth="1"/>
  </cols>
  <sheetData>
    <row r="1" spans="1:18" ht="36.75" customHeight="1">
      <c r="A1" s="36" t="s">
        <v>9</v>
      </c>
      <c r="B1" s="37" t="s">
        <v>10</v>
      </c>
      <c r="C1" s="37" t="s">
        <v>11</v>
      </c>
      <c r="D1" s="37" t="s">
        <v>29</v>
      </c>
      <c r="E1" s="37" t="s">
        <v>30</v>
      </c>
      <c r="F1" s="37" t="s">
        <v>31</v>
      </c>
      <c r="G1" s="37" t="s">
        <v>180</v>
      </c>
      <c r="H1" s="45" t="s">
        <v>12</v>
      </c>
      <c r="I1" s="46"/>
      <c r="J1" s="46"/>
      <c r="K1" s="46"/>
      <c r="L1" s="46"/>
      <c r="M1" s="46"/>
      <c r="N1" s="46"/>
      <c r="O1" s="46"/>
      <c r="P1" s="47"/>
      <c r="Q1" s="23"/>
      <c r="R1" s="34" t="s">
        <v>13</v>
      </c>
    </row>
    <row r="2" spans="1:18" ht="95.25" customHeight="1">
      <c r="A2" s="36"/>
      <c r="B2" s="37"/>
      <c r="C2" s="37"/>
      <c r="D2" s="37"/>
      <c r="E2" s="37"/>
      <c r="F2" s="37"/>
      <c r="G2" s="37"/>
      <c r="H2" s="13" t="s">
        <v>14</v>
      </c>
      <c r="I2" s="13" t="s">
        <v>0</v>
      </c>
      <c r="J2" s="13" t="s">
        <v>15</v>
      </c>
      <c r="K2" s="13" t="s">
        <v>2</v>
      </c>
      <c r="L2" s="13" t="s">
        <v>4</v>
      </c>
      <c r="M2" s="13" t="s">
        <v>5</v>
      </c>
      <c r="N2" s="13" t="s">
        <v>16</v>
      </c>
      <c r="O2" s="13" t="s">
        <v>1</v>
      </c>
      <c r="P2" s="13" t="s">
        <v>17</v>
      </c>
      <c r="Q2" s="14" t="s">
        <v>3</v>
      </c>
      <c r="R2" s="35"/>
    </row>
    <row r="3" spans="1:18" ht="24" customHeight="1">
      <c r="A3" s="38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24.75" customHeight="1">
      <c r="A4" s="38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2"/>
    </row>
    <row r="5" spans="1:20" ht="115.5">
      <c r="A5" s="1">
        <v>1</v>
      </c>
      <c r="B5" s="25" t="s">
        <v>18</v>
      </c>
      <c r="C5" s="1" t="s">
        <v>19</v>
      </c>
      <c r="D5" s="1" t="s">
        <v>20</v>
      </c>
      <c r="E5" s="2" t="s">
        <v>21</v>
      </c>
      <c r="F5" s="2"/>
      <c r="G5" s="33">
        <v>44</v>
      </c>
      <c r="H5" s="2">
        <v>1428765.73</v>
      </c>
      <c r="I5" s="2">
        <f>J5+L5+M5</f>
        <v>2254379.7105</v>
      </c>
      <c r="J5" s="2">
        <f>H5*85%</f>
        <v>1214450.8705</v>
      </c>
      <c r="K5" s="2">
        <v>84.46</v>
      </c>
      <c r="L5" s="2">
        <v>375706.98</v>
      </c>
      <c r="M5" s="2">
        <v>664221.86</v>
      </c>
      <c r="N5" s="2">
        <f>H5*13%</f>
        <v>185739.5449</v>
      </c>
      <c r="O5" s="2"/>
      <c r="P5" s="2">
        <f>H5*2%</f>
        <v>28575.3146</v>
      </c>
      <c r="Q5" s="6">
        <v>2.54</v>
      </c>
      <c r="R5" s="2" t="s">
        <v>97</v>
      </c>
      <c r="S5" s="11">
        <f aca="true" t="shared" si="0" ref="S5:S11">H5-J5-N5-P5</f>
        <v>0</v>
      </c>
      <c r="T5" s="11">
        <f aca="true" t="shared" si="1" ref="T5:T11">H5-J5-N5-P5</f>
        <v>0</v>
      </c>
    </row>
    <row r="6" spans="1:20" ht="156" customHeight="1">
      <c r="A6" s="1">
        <v>2</v>
      </c>
      <c r="B6" s="25" t="s">
        <v>22</v>
      </c>
      <c r="C6" s="1" t="s">
        <v>23</v>
      </c>
      <c r="D6" s="1" t="s">
        <v>24</v>
      </c>
      <c r="E6" s="2" t="s">
        <v>26</v>
      </c>
      <c r="F6" s="2" t="s">
        <v>25</v>
      </c>
      <c r="G6" s="33">
        <v>44</v>
      </c>
      <c r="H6" s="2">
        <v>762085.72</v>
      </c>
      <c r="I6" s="2"/>
      <c r="J6" s="2">
        <f>H6*85%</f>
        <v>647772.862</v>
      </c>
      <c r="K6" s="2"/>
      <c r="L6" s="2"/>
      <c r="M6" s="2"/>
      <c r="N6" s="2">
        <f>H6*13%</f>
        <v>99071.1436</v>
      </c>
      <c r="O6" s="2"/>
      <c r="P6" s="2">
        <f>H6*2%</f>
        <v>15241.714399999999</v>
      </c>
      <c r="Q6" s="6"/>
      <c r="R6" s="2" t="s">
        <v>97</v>
      </c>
      <c r="S6" s="11">
        <f t="shared" si="0"/>
        <v>0</v>
      </c>
      <c r="T6" s="11">
        <f t="shared" si="1"/>
        <v>0</v>
      </c>
    </row>
    <row r="7" spans="1:20" ht="24" customHeight="1">
      <c r="A7" s="38" t="s">
        <v>32</v>
      </c>
      <c r="B7" s="39"/>
      <c r="C7" s="39"/>
      <c r="D7" s="39"/>
      <c r="E7" s="39"/>
      <c r="F7" s="40"/>
      <c r="G7" s="13"/>
      <c r="H7" s="13">
        <f>SUM(H5:H6)</f>
        <v>2190851.45</v>
      </c>
      <c r="I7" s="13">
        <f>SUM(I5:I6)</f>
        <v>2254379.7105</v>
      </c>
      <c r="J7" s="13">
        <f>SUM(J5:J6)</f>
        <v>1862223.7325</v>
      </c>
      <c r="K7" s="13"/>
      <c r="L7" s="13">
        <f>SUM(L5:L6)</f>
        <v>375706.98</v>
      </c>
      <c r="M7" s="13">
        <f>SUM(M5:M6)</f>
        <v>664221.86</v>
      </c>
      <c r="N7" s="13">
        <f>SUM(N5:N6)</f>
        <v>284810.6885</v>
      </c>
      <c r="O7" s="13"/>
      <c r="P7" s="13">
        <f>SUM(P5:P6)</f>
        <v>43817.029</v>
      </c>
      <c r="Q7" s="14"/>
      <c r="R7" s="15"/>
      <c r="S7" s="11">
        <f t="shared" si="0"/>
        <v>2.6921043172478676E-10</v>
      </c>
      <c r="T7" s="11">
        <f t="shared" si="1"/>
        <v>2.6921043172478676E-10</v>
      </c>
    </row>
    <row r="8" spans="1:20" ht="21" customHeight="1">
      <c r="A8" s="38" t="s">
        <v>33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5"/>
      <c r="S8" s="11">
        <f t="shared" si="0"/>
        <v>0</v>
      </c>
      <c r="T8" s="11">
        <f t="shared" si="1"/>
        <v>0</v>
      </c>
    </row>
    <row r="9" spans="1:20" ht="16.5">
      <c r="A9" s="1" t="s">
        <v>34</v>
      </c>
      <c r="B9" s="27" t="s">
        <v>34</v>
      </c>
      <c r="C9" s="1" t="s">
        <v>34</v>
      </c>
      <c r="D9" s="1" t="s">
        <v>34</v>
      </c>
      <c r="E9" s="2" t="s">
        <v>34</v>
      </c>
      <c r="F9" s="2" t="s">
        <v>34</v>
      </c>
      <c r="G9" s="2"/>
      <c r="H9" s="2" t="s">
        <v>34</v>
      </c>
      <c r="I9" s="2"/>
      <c r="J9" s="2" t="s">
        <v>34</v>
      </c>
      <c r="K9" s="2"/>
      <c r="L9" s="2"/>
      <c r="M9" s="2"/>
      <c r="N9" s="2" t="s">
        <v>34</v>
      </c>
      <c r="O9" s="2"/>
      <c r="P9" s="2" t="s">
        <v>34</v>
      </c>
      <c r="Q9" s="6"/>
      <c r="R9" s="2" t="s">
        <v>34</v>
      </c>
      <c r="S9" s="11" t="e">
        <f t="shared" si="0"/>
        <v>#VALUE!</v>
      </c>
      <c r="T9" s="11" t="e">
        <f t="shared" si="1"/>
        <v>#VALUE!</v>
      </c>
    </row>
    <row r="10" spans="1:20" ht="16.5">
      <c r="A10" s="38" t="s">
        <v>35</v>
      </c>
      <c r="B10" s="39"/>
      <c r="C10" s="39"/>
      <c r="D10" s="39"/>
      <c r="E10" s="39"/>
      <c r="F10" s="40"/>
      <c r="G10" s="16"/>
      <c r="H10" s="16">
        <f>SUM(H9:H9)</f>
        <v>0</v>
      </c>
      <c r="I10" s="16">
        <f>SUM(I9:I9)</f>
        <v>0</v>
      </c>
      <c r="J10" s="16">
        <f>SUM(J9:J9)</f>
        <v>0</v>
      </c>
      <c r="K10" s="16"/>
      <c r="L10" s="16">
        <f>SUM(L9:L9)</f>
        <v>0</v>
      </c>
      <c r="M10" s="16">
        <f>SUM(M9:M9)</f>
        <v>0</v>
      </c>
      <c r="N10" s="16">
        <f>SUM(N9:N9)</f>
        <v>0</v>
      </c>
      <c r="O10" s="16"/>
      <c r="P10" s="16">
        <f>SUM(P9:P9)</f>
        <v>0</v>
      </c>
      <c r="Q10" s="14"/>
      <c r="R10" s="15"/>
      <c r="S10" s="11">
        <f t="shared" si="0"/>
        <v>0</v>
      </c>
      <c r="T10" s="11">
        <f t="shared" si="1"/>
        <v>0</v>
      </c>
    </row>
    <row r="11" spans="1:20" ht="16.5">
      <c r="A11" s="38" t="s">
        <v>7</v>
      </c>
      <c r="B11" s="39"/>
      <c r="C11" s="39"/>
      <c r="D11" s="39"/>
      <c r="E11" s="39"/>
      <c r="F11" s="40"/>
      <c r="G11" s="16"/>
      <c r="H11" s="16">
        <f>H10+H7</f>
        <v>2190851.45</v>
      </c>
      <c r="I11" s="16">
        <f>I10+I7</f>
        <v>2254379.7105</v>
      </c>
      <c r="J11" s="16">
        <f>J10+J7</f>
        <v>1862223.7325</v>
      </c>
      <c r="K11" s="16"/>
      <c r="L11" s="16">
        <f>L10+L7</f>
        <v>375706.98</v>
      </c>
      <c r="M11" s="16">
        <f>M10+M7</f>
        <v>664221.86</v>
      </c>
      <c r="N11" s="16">
        <f>N10+N7</f>
        <v>284810.6885</v>
      </c>
      <c r="O11" s="16"/>
      <c r="P11" s="16">
        <f>P10+P7</f>
        <v>43817.029</v>
      </c>
      <c r="Q11" s="17"/>
      <c r="R11" s="15"/>
      <c r="S11" s="11">
        <f t="shared" si="0"/>
        <v>2.6921043172478676E-10</v>
      </c>
      <c r="T11" s="11">
        <f t="shared" si="1"/>
        <v>2.6921043172478676E-10</v>
      </c>
    </row>
    <row r="12" spans="1:18" ht="24" customHeight="1">
      <c r="A12" s="38" t="s">
        <v>55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4"/>
    </row>
    <row r="13" spans="1:18" ht="24.75" customHeight="1">
      <c r="A13" s="38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24"/>
    </row>
    <row r="14" spans="1:20" ht="82.5">
      <c r="A14" s="30">
        <v>1</v>
      </c>
      <c r="B14" s="27" t="s">
        <v>58</v>
      </c>
      <c r="C14" s="27" t="s">
        <v>57</v>
      </c>
      <c r="D14" s="27" t="s">
        <v>59</v>
      </c>
      <c r="E14" s="27"/>
      <c r="F14" s="27" t="s">
        <v>60</v>
      </c>
      <c r="G14" s="31">
        <v>91</v>
      </c>
      <c r="H14" s="28">
        <v>689759.63</v>
      </c>
      <c r="I14" s="28"/>
      <c r="J14" s="28">
        <f>H14*85%</f>
        <v>586295.6855</v>
      </c>
      <c r="K14" s="28"/>
      <c r="L14" s="28"/>
      <c r="M14" s="28"/>
      <c r="N14" s="28">
        <f>H14*13%</f>
        <v>89668.7519</v>
      </c>
      <c r="O14" s="28"/>
      <c r="P14" s="28">
        <f>H14*2%</f>
        <v>13795.1926</v>
      </c>
      <c r="Q14" s="28"/>
      <c r="R14" s="25" t="s">
        <v>97</v>
      </c>
      <c r="S14" s="11"/>
      <c r="T14" s="11"/>
    </row>
    <row r="15" spans="1:20" ht="33">
      <c r="A15" s="30">
        <v>2</v>
      </c>
      <c r="B15" s="27" t="s">
        <v>62</v>
      </c>
      <c r="C15" s="27" t="s">
        <v>61</v>
      </c>
      <c r="D15" s="27" t="s">
        <v>63</v>
      </c>
      <c r="E15" s="27" t="s">
        <v>64</v>
      </c>
      <c r="F15" s="27"/>
      <c r="G15" s="31">
        <v>94</v>
      </c>
      <c r="H15" s="28">
        <v>1481057</v>
      </c>
      <c r="I15" s="28"/>
      <c r="J15" s="28">
        <f aca="true" t="shared" si="2" ref="J15:J40">H15*85%</f>
        <v>1258898.45</v>
      </c>
      <c r="K15" s="28"/>
      <c r="L15" s="28"/>
      <c r="M15" s="28"/>
      <c r="N15" s="28">
        <f aca="true" t="shared" si="3" ref="N15:N40">H15*13%</f>
        <v>192537.41</v>
      </c>
      <c r="O15" s="28"/>
      <c r="P15" s="28">
        <f aca="true" t="shared" si="4" ref="P15:P40">H15*2%</f>
        <v>29621.14</v>
      </c>
      <c r="Q15" s="28"/>
      <c r="R15" s="25" t="s">
        <v>97</v>
      </c>
      <c r="S15" s="11"/>
      <c r="T15" s="11"/>
    </row>
    <row r="16" spans="1:20" ht="66">
      <c r="A16" s="30">
        <v>3</v>
      </c>
      <c r="B16" s="27" t="s">
        <v>65</v>
      </c>
      <c r="C16" s="27" t="s">
        <v>66</v>
      </c>
      <c r="D16" s="27" t="s">
        <v>67</v>
      </c>
      <c r="E16" s="27"/>
      <c r="F16" s="27" t="s">
        <v>68</v>
      </c>
      <c r="G16" s="31">
        <v>94</v>
      </c>
      <c r="H16" s="28">
        <v>334181</v>
      </c>
      <c r="I16" s="28"/>
      <c r="J16" s="28">
        <f t="shared" si="2"/>
        <v>284053.85</v>
      </c>
      <c r="K16" s="28"/>
      <c r="L16" s="28"/>
      <c r="M16" s="28"/>
      <c r="N16" s="28">
        <f t="shared" si="3"/>
        <v>43443.53</v>
      </c>
      <c r="O16" s="28"/>
      <c r="P16" s="28">
        <f t="shared" si="4"/>
        <v>6683.62</v>
      </c>
      <c r="Q16" s="28"/>
      <c r="R16" s="25" t="s">
        <v>97</v>
      </c>
      <c r="S16" s="11"/>
      <c r="T16" s="11"/>
    </row>
    <row r="17" spans="1:20" ht="66">
      <c r="A17" s="30">
        <v>4</v>
      </c>
      <c r="B17" s="27" t="s">
        <v>70</v>
      </c>
      <c r="C17" s="27" t="s">
        <v>101</v>
      </c>
      <c r="D17" s="27" t="s">
        <v>20</v>
      </c>
      <c r="E17" s="27" t="s">
        <v>67</v>
      </c>
      <c r="F17" s="27"/>
      <c r="G17" s="31">
        <v>91</v>
      </c>
      <c r="H17" s="28">
        <v>908408.15</v>
      </c>
      <c r="I17" s="28"/>
      <c r="J17" s="28">
        <f t="shared" si="2"/>
        <v>772146.9275</v>
      </c>
      <c r="K17" s="28"/>
      <c r="L17" s="28"/>
      <c r="M17" s="28"/>
      <c r="N17" s="28">
        <f t="shared" si="3"/>
        <v>118093.0595</v>
      </c>
      <c r="O17" s="28"/>
      <c r="P17" s="28">
        <f t="shared" si="4"/>
        <v>18168.163</v>
      </c>
      <c r="Q17" s="28"/>
      <c r="R17" s="25" t="s">
        <v>97</v>
      </c>
      <c r="S17" s="11"/>
      <c r="T17" s="11"/>
    </row>
    <row r="18" spans="1:20" ht="66">
      <c r="A18" s="30">
        <v>5</v>
      </c>
      <c r="B18" s="27" t="s">
        <v>71</v>
      </c>
      <c r="C18" s="27" t="s">
        <v>102</v>
      </c>
      <c r="D18" s="27" t="s">
        <v>20</v>
      </c>
      <c r="E18" s="27" t="s">
        <v>105</v>
      </c>
      <c r="F18" s="27"/>
      <c r="G18" s="31">
        <v>91</v>
      </c>
      <c r="H18" s="28">
        <v>754518.55</v>
      </c>
      <c r="I18" s="28"/>
      <c r="J18" s="28">
        <f t="shared" si="2"/>
        <v>641340.7675000001</v>
      </c>
      <c r="K18" s="28"/>
      <c r="L18" s="28"/>
      <c r="M18" s="28"/>
      <c r="N18" s="28">
        <f t="shared" si="3"/>
        <v>98087.41150000002</v>
      </c>
      <c r="O18" s="28"/>
      <c r="P18" s="28">
        <f t="shared" si="4"/>
        <v>15090.371000000001</v>
      </c>
      <c r="Q18" s="28"/>
      <c r="R18" s="25" t="s">
        <v>97</v>
      </c>
      <c r="S18" s="11"/>
      <c r="T18" s="11"/>
    </row>
    <row r="19" spans="1:20" ht="81" customHeight="1">
      <c r="A19" s="30">
        <v>6</v>
      </c>
      <c r="B19" s="27" t="s">
        <v>72</v>
      </c>
      <c r="C19" s="27" t="s">
        <v>106</v>
      </c>
      <c r="D19" s="27" t="s">
        <v>107</v>
      </c>
      <c r="E19" s="27" t="s">
        <v>59</v>
      </c>
      <c r="F19" s="27" t="s">
        <v>108</v>
      </c>
      <c r="G19" s="31">
        <v>91</v>
      </c>
      <c r="H19" s="28">
        <v>250198.8</v>
      </c>
      <c r="I19" s="28"/>
      <c r="J19" s="28">
        <f t="shared" si="2"/>
        <v>212668.97999999998</v>
      </c>
      <c r="K19" s="28"/>
      <c r="L19" s="28"/>
      <c r="M19" s="28"/>
      <c r="N19" s="28">
        <f t="shared" si="3"/>
        <v>32525.844</v>
      </c>
      <c r="O19" s="28"/>
      <c r="P19" s="28">
        <f t="shared" si="4"/>
        <v>5003.976</v>
      </c>
      <c r="Q19" s="28"/>
      <c r="R19" s="25" t="s">
        <v>97</v>
      </c>
      <c r="S19" s="11"/>
      <c r="T19" s="11"/>
    </row>
    <row r="20" spans="1:20" ht="82.5">
      <c r="A20" s="30">
        <v>7</v>
      </c>
      <c r="B20" s="27" t="s">
        <v>73</v>
      </c>
      <c r="C20" s="27" t="s">
        <v>109</v>
      </c>
      <c r="D20" s="27" t="s">
        <v>110</v>
      </c>
      <c r="E20" s="27" t="s">
        <v>112</v>
      </c>
      <c r="F20" s="27" t="s">
        <v>113</v>
      </c>
      <c r="G20" s="31">
        <v>91</v>
      </c>
      <c r="H20" s="28">
        <v>1387448.53</v>
      </c>
      <c r="I20" s="28"/>
      <c r="J20" s="28">
        <f t="shared" si="2"/>
        <v>1179331.2505</v>
      </c>
      <c r="K20" s="28"/>
      <c r="L20" s="28"/>
      <c r="M20" s="28"/>
      <c r="N20" s="28">
        <f t="shared" si="3"/>
        <v>180368.3089</v>
      </c>
      <c r="O20" s="28"/>
      <c r="P20" s="28">
        <f t="shared" si="4"/>
        <v>27748.9706</v>
      </c>
      <c r="Q20" s="28"/>
      <c r="R20" s="25" t="s">
        <v>97</v>
      </c>
      <c r="S20" s="11"/>
      <c r="T20" s="11"/>
    </row>
    <row r="21" spans="1:20" ht="49.5">
      <c r="A21" s="30">
        <v>8</v>
      </c>
      <c r="B21" s="27" t="s">
        <v>74</v>
      </c>
      <c r="C21" s="27" t="s">
        <v>114</v>
      </c>
      <c r="D21" s="27" t="s">
        <v>141</v>
      </c>
      <c r="E21" s="27" t="s">
        <v>142</v>
      </c>
      <c r="F21" s="27"/>
      <c r="G21" s="31">
        <v>94</v>
      </c>
      <c r="H21" s="28">
        <v>693880.93</v>
      </c>
      <c r="I21" s="28"/>
      <c r="J21" s="28">
        <f t="shared" si="2"/>
        <v>589798.7905</v>
      </c>
      <c r="K21" s="28"/>
      <c r="L21" s="28"/>
      <c r="M21" s="28"/>
      <c r="N21" s="28">
        <f t="shared" si="3"/>
        <v>90204.5209</v>
      </c>
      <c r="O21" s="28"/>
      <c r="P21" s="28">
        <f t="shared" si="4"/>
        <v>13877.618600000002</v>
      </c>
      <c r="Q21" s="28"/>
      <c r="R21" s="25" t="s">
        <v>97</v>
      </c>
      <c r="S21" s="11"/>
      <c r="T21" s="11"/>
    </row>
    <row r="22" spans="1:20" ht="66">
      <c r="A22" s="30">
        <v>9</v>
      </c>
      <c r="B22" s="27" t="s">
        <v>75</v>
      </c>
      <c r="C22" s="27" t="s">
        <v>115</v>
      </c>
      <c r="D22" s="27" t="s">
        <v>143</v>
      </c>
      <c r="E22" s="27" t="s">
        <v>145</v>
      </c>
      <c r="F22" s="27" t="s">
        <v>144</v>
      </c>
      <c r="G22" s="31">
        <v>91</v>
      </c>
      <c r="H22" s="28">
        <v>485460</v>
      </c>
      <c r="I22" s="28"/>
      <c r="J22" s="28">
        <f t="shared" si="2"/>
        <v>412641</v>
      </c>
      <c r="K22" s="28"/>
      <c r="L22" s="28"/>
      <c r="M22" s="28"/>
      <c r="N22" s="28">
        <f t="shared" si="3"/>
        <v>63109.8</v>
      </c>
      <c r="O22" s="28"/>
      <c r="P22" s="28">
        <f t="shared" si="4"/>
        <v>9709.2</v>
      </c>
      <c r="Q22" s="28"/>
      <c r="R22" s="25" t="s">
        <v>97</v>
      </c>
      <c r="S22" s="11"/>
      <c r="T22" s="11"/>
    </row>
    <row r="23" spans="1:20" ht="99">
      <c r="A23" s="30">
        <v>10</v>
      </c>
      <c r="B23" s="27" t="s">
        <v>76</v>
      </c>
      <c r="C23" s="27" t="s">
        <v>116</v>
      </c>
      <c r="D23" s="27" t="s">
        <v>146</v>
      </c>
      <c r="E23" s="27" t="s">
        <v>147</v>
      </c>
      <c r="F23" s="27" t="s">
        <v>148</v>
      </c>
      <c r="G23" s="31">
        <v>94</v>
      </c>
      <c r="H23" s="28">
        <v>1297423.74</v>
      </c>
      <c r="I23" s="28"/>
      <c r="J23" s="28">
        <f t="shared" si="2"/>
        <v>1102810.179</v>
      </c>
      <c r="K23" s="28"/>
      <c r="L23" s="28"/>
      <c r="M23" s="28"/>
      <c r="N23" s="28">
        <f t="shared" si="3"/>
        <v>168665.0862</v>
      </c>
      <c r="O23" s="28"/>
      <c r="P23" s="28">
        <f t="shared" si="4"/>
        <v>25948.4748</v>
      </c>
      <c r="Q23" s="28"/>
      <c r="R23" s="25" t="s">
        <v>97</v>
      </c>
      <c r="S23" s="11"/>
      <c r="T23" s="11"/>
    </row>
    <row r="24" spans="1:20" ht="66">
      <c r="A24" s="30">
        <v>11</v>
      </c>
      <c r="B24" s="27" t="s">
        <v>77</v>
      </c>
      <c r="C24" s="27" t="s">
        <v>117</v>
      </c>
      <c r="D24" s="27" t="s">
        <v>149</v>
      </c>
      <c r="E24" s="27" t="s">
        <v>110</v>
      </c>
      <c r="F24" s="27"/>
      <c r="G24" s="31">
        <v>91</v>
      </c>
      <c r="H24" s="28">
        <v>400468.18</v>
      </c>
      <c r="I24" s="28"/>
      <c r="J24" s="28">
        <f t="shared" si="2"/>
        <v>340397.953</v>
      </c>
      <c r="K24" s="28"/>
      <c r="L24" s="28"/>
      <c r="M24" s="28"/>
      <c r="N24" s="28">
        <f t="shared" si="3"/>
        <v>52060.8634</v>
      </c>
      <c r="O24" s="28"/>
      <c r="P24" s="28">
        <f t="shared" si="4"/>
        <v>8009.3636</v>
      </c>
      <c r="Q24" s="28"/>
      <c r="R24" s="25" t="s">
        <v>97</v>
      </c>
      <c r="S24" s="11"/>
      <c r="T24" s="11"/>
    </row>
    <row r="25" spans="1:20" ht="66">
      <c r="A25" s="30">
        <v>12</v>
      </c>
      <c r="B25" s="27" t="s">
        <v>78</v>
      </c>
      <c r="C25" s="27" t="s">
        <v>118</v>
      </c>
      <c r="D25" s="27" t="s">
        <v>110</v>
      </c>
      <c r="E25" s="27" t="s">
        <v>150</v>
      </c>
      <c r="F25" s="27" t="s">
        <v>144</v>
      </c>
      <c r="G25" s="31">
        <v>91</v>
      </c>
      <c r="H25" s="28">
        <v>414300.35</v>
      </c>
      <c r="I25" s="28"/>
      <c r="J25" s="28">
        <f t="shared" si="2"/>
        <v>352155.2975</v>
      </c>
      <c r="K25" s="28"/>
      <c r="L25" s="28"/>
      <c r="M25" s="28"/>
      <c r="N25" s="28">
        <f t="shared" si="3"/>
        <v>53859.0455</v>
      </c>
      <c r="O25" s="28"/>
      <c r="P25" s="28">
        <f t="shared" si="4"/>
        <v>8286.007</v>
      </c>
      <c r="Q25" s="28"/>
      <c r="R25" s="25" t="s">
        <v>97</v>
      </c>
      <c r="S25" s="11"/>
      <c r="T25" s="11"/>
    </row>
    <row r="26" spans="1:20" ht="49.5">
      <c r="A26" s="30">
        <v>13</v>
      </c>
      <c r="B26" s="27" t="s">
        <v>79</v>
      </c>
      <c r="C26" s="27" t="s">
        <v>119</v>
      </c>
      <c r="D26" s="27" t="s">
        <v>151</v>
      </c>
      <c r="E26" s="27" t="s">
        <v>112</v>
      </c>
      <c r="F26" s="27"/>
      <c r="G26" s="31">
        <v>94</v>
      </c>
      <c r="H26" s="28">
        <v>295551.57</v>
      </c>
      <c r="I26" s="28"/>
      <c r="J26" s="28">
        <f t="shared" si="2"/>
        <v>251218.8345</v>
      </c>
      <c r="K26" s="28"/>
      <c r="L26" s="28"/>
      <c r="M26" s="28"/>
      <c r="N26" s="28">
        <f t="shared" si="3"/>
        <v>38421.7041</v>
      </c>
      <c r="O26" s="28"/>
      <c r="P26" s="28">
        <f t="shared" si="4"/>
        <v>5911.0314</v>
      </c>
      <c r="Q26" s="28"/>
      <c r="R26" s="25" t="s">
        <v>97</v>
      </c>
      <c r="S26" s="11"/>
      <c r="T26" s="11"/>
    </row>
    <row r="27" spans="1:20" ht="33">
      <c r="A27" s="30">
        <v>14</v>
      </c>
      <c r="B27" s="27" t="s">
        <v>80</v>
      </c>
      <c r="C27" s="27" t="s">
        <v>120</v>
      </c>
      <c r="D27" s="27" t="s">
        <v>152</v>
      </c>
      <c r="E27" s="27" t="s">
        <v>153</v>
      </c>
      <c r="F27" s="27"/>
      <c r="G27" s="31">
        <v>91</v>
      </c>
      <c r="H27" s="28">
        <v>1318347.68</v>
      </c>
      <c r="I27" s="28"/>
      <c r="J27" s="28">
        <f t="shared" si="2"/>
        <v>1120595.528</v>
      </c>
      <c r="K27" s="28"/>
      <c r="L27" s="28"/>
      <c r="M27" s="28"/>
      <c r="N27" s="28">
        <f t="shared" si="3"/>
        <v>171385.1984</v>
      </c>
      <c r="O27" s="28"/>
      <c r="P27" s="28">
        <f t="shared" si="4"/>
        <v>26366.9536</v>
      </c>
      <c r="Q27" s="28"/>
      <c r="R27" s="25" t="s">
        <v>97</v>
      </c>
      <c r="S27" s="11"/>
      <c r="T27" s="11"/>
    </row>
    <row r="28" spans="1:20" ht="49.5">
      <c r="A28" s="30">
        <v>15</v>
      </c>
      <c r="B28" s="27" t="s">
        <v>81</v>
      </c>
      <c r="C28" s="27" t="s">
        <v>121</v>
      </c>
      <c r="D28" s="27" t="s">
        <v>154</v>
      </c>
      <c r="E28" s="27" t="s">
        <v>156</v>
      </c>
      <c r="F28" s="27" t="s">
        <v>155</v>
      </c>
      <c r="G28" s="31">
        <v>94</v>
      </c>
      <c r="H28" s="28">
        <v>494928.67</v>
      </c>
      <c r="I28" s="28"/>
      <c r="J28" s="28">
        <f>H28*85%</f>
        <v>420689.3695</v>
      </c>
      <c r="K28" s="28"/>
      <c r="L28" s="28"/>
      <c r="M28" s="28"/>
      <c r="N28" s="28">
        <f t="shared" si="3"/>
        <v>64340.727100000004</v>
      </c>
      <c r="O28" s="28"/>
      <c r="P28" s="28">
        <f t="shared" si="4"/>
        <v>9898.5734</v>
      </c>
      <c r="Q28" s="28"/>
      <c r="R28" s="25" t="s">
        <v>179</v>
      </c>
      <c r="S28" s="11"/>
      <c r="T28" s="11"/>
    </row>
    <row r="29" spans="1:20" ht="66">
      <c r="A29" s="30">
        <v>16</v>
      </c>
      <c r="B29" s="27" t="s">
        <v>82</v>
      </c>
      <c r="C29" s="27" t="s">
        <v>122</v>
      </c>
      <c r="D29" s="27" t="s">
        <v>144</v>
      </c>
      <c r="E29" s="27" t="s">
        <v>158</v>
      </c>
      <c r="F29" s="27" t="s">
        <v>143</v>
      </c>
      <c r="G29" s="31">
        <v>85</v>
      </c>
      <c r="H29" s="28">
        <v>601996.28</v>
      </c>
      <c r="I29" s="28"/>
      <c r="J29" s="28">
        <f t="shared" si="2"/>
        <v>511696.838</v>
      </c>
      <c r="K29" s="28"/>
      <c r="L29" s="28"/>
      <c r="M29" s="28"/>
      <c r="N29" s="28">
        <f t="shared" si="3"/>
        <v>78259.51640000001</v>
      </c>
      <c r="O29" s="28"/>
      <c r="P29" s="28">
        <f t="shared" si="4"/>
        <v>12039.9256</v>
      </c>
      <c r="Q29" s="28"/>
      <c r="R29" s="25" t="s">
        <v>179</v>
      </c>
      <c r="S29" s="11"/>
      <c r="T29" s="11"/>
    </row>
    <row r="30" spans="1:20" ht="66">
      <c r="A30" s="30">
        <v>17</v>
      </c>
      <c r="B30" s="27" t="s">
        <v>83</v>
      </c>
      <c r="C30" s="27" t="s">
        <v>123</v>
      </c>
      <c r="D30" s="27" t="s">
        <v>157</v>
      </c>
      <c r="E30" s="27" t="s">
        <v>145</v>
      </c>
      <c r="F30" s="27"/>
      <c r="G30" s="31">
        <v>94</v>
      </c>
      <c r="H30" s="28">
        <v>363565.7</v>
      </c>
      <c r="I30" s="28"/>
      <c r="J30" s="28">
        <f t="shared" si="2"/>
        <v>309030.84500000003</v>
      </c>
      <c r="K30" s="28"/>
      <c r="L30" s="28"/>
      <c r="M30" s="28"/>
      <c r="N30" s="28">
        <f t="shared" si="3"/>
        <v>47263.541000000005</v>
      </c>
      <c r="O30" s="28"/>
      <c r="P30" s="28">
        <f t="shared" si="4"/>
        <v>7271.314</v>
      </c>
      <c r="Q30" s="28"/>
      <c r="R30" s="25" t="s">
        <v>179</v>
      </c>
      <c r="S30" s="11"/>
      <c r="T30" s="11"/>
    </row>
    <row r="31" spans="1:20" ht="99">
      <c r="A31" s="30">
        <v>18</v>
      </c>
      <c r="B31" s="27" t="s">
        <v>84</v>
      </c>
      <c r="C31" s="27" t="s">
        <v>124</v>
      </c>
      <c r="D31" s="27" t="s">
        <v>146</v>
      </c>
      <c r="E31" s="27" t="s">
        <v>147</v>
      </c>
      <c r="F31" s="27" t="s">
        <v>148</v>
      </c>
      <c r="G31" s="31">
        <v>94</v>
      </c>
      <c r="H31" s="28">
        <v>1280170.32</v>
      </c>
      <c r="I31" s="28"/>
      <c r="J31" s="28">
        <f t="shared" si="2"/>
        <v>1088144.772</v>
      </c>
      <c r="K31" s="28"/>
      <c r="L31" s="28"/>
      <c r="M31" s="28"/>
      <c r="N31" s="28">
        <f t="shared" si="3"/>
        <v>166422.1416</v>
      </c>
      <c r="O31" s="28"/>
      <c r="P31" s="28">
        <f t="shared" si="4"/>
        <v>25603.406400000003</v>
      </c>
      <c r="Q31" s="28"/>
      <c r="R31" s="25" t="s">
        <v>179</v>
      </c>
      <c r="S31" s="11"/>
      <c r="T31" s="11"/>
    </row>
    <row r="32" spans="1:20" ht="49.5">
      <c r="A32" s="30">
        <v>19</v>
      </c>
      <c r="B32" s="27" t="s">
        <v>85</v>
      </c>
      <c r="C32" s="27" t="s">
        <v>125</v>
      </c>
      <c r="D32" s="27" t="s">
        <v>159</v>
      </c>
      <c r="E32" s="27" t="s">
        <v>160</v>
      </c>
      <c r="F32" s="27"/>
      <c r="G32" s="31">
        <v>94</v>
      </c>
      <c r="H32" s="28">
        <v>927792.47</v>
      </c>
      <c r="I32" s="28"/>
      <c r="J32" s="28">
        <f t="shared" si="2"/>
        <v>788623.5995</v>
      </c>
      <c r="K32" s="28"/>
      <c r="L32" s="28"/>
      <c r="M32" s="28"/>
      <c r="N32" s="28">
        <f t="shared" si="3"/>
        <v>120613.0211</v>
      </c>
      <c r="O32" s="28"/>
      <c r="P32" s="28">
        <f t="shared" si="4"/>
        <v>18555.8494</v>
      </c>
      <c r="Q32" s="28"/>
      <c r="R32" s="25" t="s">
        <v>179</v>
      </c>
      <c r="S32" s="11"/>
      <c r="T32" s="11"/>
    </row>
    <row r="33" spans="1:20" ht="49.5">
      <c r="A33" s="30">
        <v>20</v>
      </c>
      <c r="B33" s="27" t="s">
        <v>86</v>
      </c>
      <c r="C33" s="27" t="s">
        <v>103</v>
      </c>
      <c r="D33" s="27" t="s">
        <v>111</v>
      </c>
      <c r="E33" s="27" t="s">
        <v>162</v>
      </c>
      <c r="F33" s="27" t="s">
        <v>161</v>
      </c>
      <c r="G33" s="31">
        <v>91</v>
      </c>
      <c r="H33" s="28">
        <v>479205.16</v>
      </c>
      <c r="I33" s="28"/>
      <c r="J33" s="28">
        <f t="shared" si="2"/>
        <v>407324.38599999994</v>
      </c>
      <c r="K33" s="28"/>
      <c r="L33" s="28"/>
      <c r="M33" s="28"/>
      <c r="N33" s="28">
        <f t="shared" si="3"/>
        <v>62296.6708</v>
      </c>
      <c r="O33" s="28"/>
      <c r="P33" s="28">
        <f t="shared" si="4"/>
        <v>9584.1032</v>
      </c>
      <c r="Q33" s="28"/>
      <c r="R33" s="25" t="s">
        <v>179</v>
      </c>
      <c r="S33" s="11"/>
      <c r="T33" s="11"/>
    </row>
    <row r="34" spans="1:20" ht="181.5">
      <c r="A34" s="30">
        <v>21</v>
      </c>
      <c r="B34" s="27" t="s">
        <v>87</v>
      </c>
      <c r="C34" s="27" t="s">
        <v>126</v>
      </c>
      <c r="D34" s="27" t="s">
        <v>163</v>
      </c>
      <c r="E34" s="27" t="s">
        <v>164</v>
      </c>
      <c r="F34" s="27"/>
      <c r="G34" s="31">
        <v>91</v>
      </c>
      <c r="H34" s="28">
        <f>665128.03+12015.02</f>
        <v>677143.05</v>
      </c>
      <c r="I34" s="28"/>
      <c r="J34" s="28">
        <f t="shared" si="2"/>
        <v>575571.5925</v>
      </c>
      <c r="K34" s="28"/>
      <c r="L34" s="28"/>
      <c r="M34" s="28"/>
      <c r="N34" s="28">
        <f t="shared" si="3"/>
        <v>88028.59650000001</v>
      </c>
      <c r="O34" s="28"/>
      <c r="P34" s="28">
        <f t="shared" si="4"/>
        <v>13542.861</v>
      </c>
      <c r="Q34" s="28"/>
      <c r="R34" s="25" t="s">
        <v>179</v>
      </c>
      <c r="S34" s="11"/>
      <c r="T34" s="11"/>
    </row>
    <row r="35" spans="1:20" ht="82.5">
      <c r="A35" s="30">
        <v>22</v>
      </c>
      <c r="B35" s="27" t="s">
        <v>88</v>
      </c>
      <c r="C35" s="27" t="s">
        <v>104</v>
      </c>
      <c r="D35" s="27" t="s">
        <v>165</v>
      </c>
      <c r="E35" s="27" t="s">
        <v>166</v>
      </c>
      <c r="F35" s="27" t="s">
        <v>167</v>
      </c>
      <c r="G35" s="31">
        <v>91</v>
      </c>
      <c r="H35" s="28">
        <v>411649.7</v>
      </c>
      <c r="I35" s="28"/>
      <c r="J35" s="28">
        <f t="shared" si="2"/>
        <v>349902.245</v>
      </c>
      <c r="K35" s="28"/>
      <c r="L35" s="28"/>
      <c r="M35" s="28"/>
      <c r="N35" s="28">
        <f t="shared" si="3"/>
        <v>53514.461</v>
      </c>
      <c r="O35" s="28"/>
      <c r="P35" s="28">
        <f t="shared" si="4"/>
        <v>8232.994</v>
      </c>
      <c r="Q35" s="28"/>
      <c r="R35" s="25" t="s">
        <v>179</v>
      </c>
      <c r="S35" s="11"/>
      <c r="T35" s="11"/>
    </row>
    <row r="36" spans="1:20" ht="99">
      <c r="A36" s="30">
        <v>23</v>
      </c>
      <c r="B36" s="27" t="s">
        <v>89</v>
      </c>
      <c r="C36" s="27" t="s">
        <v>127</v>
      </c>
      <c r="D36" s="27" t="s">
        <v>143</v>
      </c>
      <c r="E36" s="27" t="s">
        <v>169</v>
      </c>
      <c r="F36" s="27" t="s">
        <v>168</v>
      </c>
      <c r="G36" s="31">
        <v>91</v>
      </c>
      <c r="H36" s="28">
        <v>432823.77</v>
      </c>
      <c r="I36" s="28"/>
      <c r="J36" s="28">
        <f t="shared" si="2"/>
        <v>367900.2045</v>
      </c>
      <c r="K36" s="28"/>
      <c r="L36" s="28"/>
      <c r="M36" s="28"/>
      <c r="N36" s="28">
        <f t="shared" si="3"/>
        <v>56267.0901</v>
      </c>
      <c r="O36" s="28"/>
      <c r="P36" s="28">
        <f t="shared" si="4"/>
        <v>8656.475400000001</v>
      </c>
      <c r="Q36" s="28"/>
      <c r="R36" s="25" t="s">
        <v>179</v>
      </c>
      <c r="S36" s="11"/>
      <c r="T36" s="11"/>
    </row>
    <row r="37" spans="1:20" ht="33">
      <c r="A37" s="30">
        <v>24</v>
      </c>
      <c r="B37" s="27" t="s">
        <v>90</v>
      </c>
      <c r="C37" s="27" t="s">
        <v>128</v>
      </c>
      <c r="D37" s="27" t="s">
        <v>170</v>
      </c>
      <c r="E37" s="27"/>
      <c r="F37" s="27" t="s">
        <v>171</v>
      </c>
      <c r="G37" s="31">
        <v>94</v>
      </c>
      <c r="H37" s="28">
        <v>429220.44</v>
      </c>
      <c r="I37" s="28"/>
      <c r="J37" s="28">
        <f t="shared" si="2"/>
        <v>364837.374</v>
      </c>
      <c r="K37" s="28"/>
      <c r="L37" s="28"/>
      <c r="M37" s="28"/>
      <c r="N37" s="28">
        <f t="shared" si="3"/>
        <v>55798.6572</v>
      </c>
      <c r="O37" s="28"/>
      <c r="P37" s="28">
        <f t="shared" si="4"/>
        <v>8584.408800000001</v>
      </c>
      <c r="Q37" s="28"/>
      <c r="R37" s="25" t="s">
        <v>179</v>
      </c>
      <c r="S37" s="11"/>
      <c r="T37" s="11"/>
    </row>
    <row r="38" spans="1:20" ht="99">
      <c r="A38" s="30">
        <v>25</v>
      </c>
      <c r="B38" s="27" t="s">
        <v>91</v>
      </c>
      <c r="C38" s="27" t="s">
        <v>129</v>
      </c>
      <c r="D38" s="27" t="s">
        <v>172</v>
      </c>
      <c r="E38" s="27" t="s">
        <v>174</v>
      </c>
      <c r="F38" s="27" t="s">
        <v>173</v>
      </c>
      <c r="G38" s="31">
        <v>91</v>
      </c>
      <c r="H38" s="28">
        <v>530729.97</v>
      </c>
      <c r="I38" s="28"/>
      <c r="J38" s="28">
        <f t="shared" si="2"/>
        <v>451120.47449999995</v>
      </c>
      <c r="K38" s="28"/>
      <c r="L38" s="28"/>
      <c r="M38" s="28"/>
      <c r="N38" s="28">
        <f t="shared" si="3"/>
        <v>68994.8961</v>
      </c>
      <c r="O38" s="28"/>
      <c r="P38" s="28">
        <f t="shared" si="4"/>
        <v>10614.5994</v>
      </c>
      <c r="Q38" s="28"/>
      <c r="R38" s="25" t="s">
        <v>179</v>
      </c>
      <c r="S38" s="11"/>
      <c r="T38" s="11"/>
    </row>
    <row r="39" spans="1:20" ht="49.5">
      <c r="A39" s="30">
        <v>26</v>
      </c>
      <c r="B39" s="27" t="s">
        <v>92</v>
      </c>
      <c r="C39" s="27" t="s">
        <v>130</v>
      </c>
      <c r="D39" s="27" t="s">
        <v>175</v>
      </c>
      <c r="E39" s="27" t="s">
        <v>158</v>
      </c>
      <c r="F39" s="27" t="s">
        <v>176</v>
      </c>
      <c r="G39" s="31">
        <v>91</v>
      </c>
      <c r="H39" s="28">
        <v>689515.14</v>
      </c>
      <c r="I39" s="28"/>
      <c r="J39" s="28">
        <f t="shared" si="2"/>
        <v>586087.869</v>
      </c>
      <c r="K39" s="28"/>
      <c r="L39" s="28"/>
      <c r="M39" s="28"/>
      <c r="N39" s="28">
        <f t="shared" si="3"/>
        <v>89636.9682</v>
      </c>
      <c r="O39" s="28"/>
      <c r="P39" s="28">
        <f t="shared" si="4"/>
        <v>13790.302800000001</v>
      </c>
      <c r="Q39" s="28"/>
      <c r="R39" s="25" t="s">
        <v>179</v>
      </c>
      <c r="S39" s="11"/>
      <c r="T39" s="11"/>
    </row>
    <row r="40" spans="1:20" ht="186.75" customHeight="1">
      <c r="A40" s="30">
        <v>27</v>
      </c>
      <c r="B40" s="27" t="s">
        <v>93</v>
      </c>
      <c r="C40" s="27" t="s">
        <v>131</v>
      </c>
      <c r="D40" s="27" t="s">
        <v>108</v>
      </c>
      <c r="E40" s="27" t="s">
        <v>178</v>
      </c>
      <c r="F40" s="27" t="s">
        <v>177</v>
      </c>
      <c r="G40" s="31">
        <v>91</v>
      </c>
      <c r="H40" s="28">
        <v>326120.4</v>
      </c>
      <c r="I40" s="28"/>
      <c r="J40" s="28">
        <f t="shared" si="2"/>
        <v>277202.34</v>
      </c>
      <c r="K40" s="28"/>
      <c r="L40" s="28"/>
      <c r="M40" s="28"/>
      <c r="N40" s="28">
        <f t="shared" si="3"/>
        <v>42395.652</v>
      </c>
      <c r="O40" s="28"/>
      <c r="P40" s="28">
        <f t="shared" si="4"/>
        <v>6522.408</v>
      </c>
      <c r="Q40" s="28"/>
      <c r="R40" s="25" t="s">
        <v>179</v>
      </c>
      <c r="S40" s="11"/>
      <c r="T40" s="11"/>
    </row>
    <row r="41" spans="1:20" ht="16.5">
      <c r="A41" s="38" t="s">
        <v>100</v>
      </c>
      <c r="B41" s="39"/>
      <c r="C41" s="39"/>
      <c r="D41" s="39"/>
      <c r="E41" s="39"/>
      <c r="F41" s="40"/>
      <c r="G41" s="16"/>
      <c r="H41" s="18">
        <f>SUM(H14:H40)</f>
        <v>18355865.179999996</v>
      </c>
      <c r="I41" s="16">
        <f>SUM(I37:I40)</f>
        <v>0</v>
      </c>
      <c r="J41" s="16"/>
      <c r="K41" s="16"/>
      <c r="L41" s="16">
        <f>SUM(L37:L40)</f>
        <v>0</v>
      </c>
      <c r="M41" s="16">
        <f>SUM(M37:M40)</f>
        <v>0</v>
      </c>
      <c r="N41" s="16"/>
      <c r="O41" s="16"/>
      <c r="P41" s="16"/>
      <c r="Q41" s="29"/>
      <c r="R41" s="25"/>
      <c r="S41" s="11"/>
      <c r="T41" s="11"/>
    </row>
    <row r="42" spans="1:20" ht="16.5">
      <c r="A42" s="38" t="s">
        <v>69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5"/>
      <c r="S42" s="11"/>
      <c r="T42" s="11"/>
    </row>
    <row r="43" spans="1:20" ht="66">
      <c r="A43" s="27">
        <v>1</v>
      </c>
      <c r="B43" s="27" t="s">
        <v>94</v>
      </c>
      <c r="C43" s="27" t="s">
        <v>132</v>
      </c>
      <c r="D43" s="27" t="s">
        <v>136</v>
      </c>
      <c r="E43" s="27" t="s">
        <v>140</v>
      </c>
      <c r="F43" s="27" t="s">
        <v>110</v>
      </c>
      <c r="G43" s="31">
        <v>86</v>
      </c>
      <c r="H43" s="28">
        <v>258191.52</v>
      </c>
      <c r="I43" s="26"/>
      <c r="J43" s="28">
        <f>H43*85%</f>
        <v>219462.792</v>
      </c>
      <c r="K43" s="28"/>
      <c r="L43" s="28"/>
      <c r="M43" s="28"/>
      <c r="N43" s="28">
        <f>H43*13%</f>
        <v>33564.8976</v>
      </c>
      <c r="O43" s="28"/>
      <c r="P43" s="28">
        <f>H43*2%</f>
        <v>5163.8304</v>
      </c>
      <c r="Q43" s="26"/>
      <c r="R43" s="25" t="s">
        <v>97</v>
      </c>
      <c r="S43" s="11"/>
      <c r="T43" s="11"/>
    </row>
    <row r="44" spans="1:20" ht="49.5">
      <c r="A44" s="27">
        <v>2</v>
      </c>
      <c r="B44" s="27" t="s">
        <v>95</v>
      </c>
      <c r="C44" s="27" t="s">
        <v>134</v>
      </c>
      <c r="D44" s="27" t="s">
        <v>137</v>
      </c>
      <c r="E44" s="27" t="s">
        <v>138</v>
      </c>
      <c r="F44" s="27"/>
      <c r="G44" s="31">
        <v>86</v>
      </c>
      <c r="H44" s="28">
        <v>255421.76</v>
      </c>
      <c r="I44" s="26"/>
      <c r="J44" s="28">
        <f>H44*85%</f>
        <v>217108.496</v>
      </c>
      <c r="K44" s="28"/>
      <c r="L44" s="28"/>
      <c r="M44" s="28"/>
      <c r="N44" s="28">
        <f>H44*13%</f>
        <v>33204.8288</v>
      </c>
      <c r="O44" s="28"/>
      <c r="P44" s="28">
        <f>H44*2%</f>
        <v>5108.4352</v>
      </c>
      <c r="Q44" s="26"/>
      <c r="R44" s="25" t="s">
        <v>97</v>
      </c>
      <c r="S44" s="11"/>
      <c r="T44" s="11"/>
    </row>
    <row r="45" spans="1:20" ht="49.5">
      <c r="A45" s="27">
        <v>3</v>
      </c>
      <c r="B45" s="27" t="s">
        <v>96</v>
      </c>
      <c r="C45" s="27" t="s">
        <v>133</v>
      </c>
      <c r="D45" s="27" t="s">
        <v>135</v>
      </c>
      <c r="E45" s="27"/>
      <c r="F45" s="27" t="s">
        <v>139</v>
      </c>
      <c r="G45" s="31">
        <v>86</v>
      </c>
      <c r="H45" s="28">
        <v>1162818.31</v>
      </c>
      <c r="I45" s="26"/>
      <c r="J45" s="28">
        <f>H45*85%</f>
        <v>988395.5635</v>
      </c>
      <c r="K45" s="28"/>
      <c r="L45" s="28"/>
      <c r="M45" s="28"/>
      <c r="N45" s="28">
        <f>H45*13%</f>
        <v>151166.38030000002</v>
      </c>
      <c r="O45" s="28"/>
      <c r="P45" s="28">
        <f>H45*2%</f>
        <v>23256.3662</v>
      </c>
      <c r="Q45" s="26"/>
      <c r="R45" s="25" t="s">
        <v>97</v>
      </c>
      <c r="S45" s="11"/>
      <c r="T45" s="11"/>
    </row>
    <row r="46" spans="1:20" ht="16.5">
      <c r="A46" s="38" t="s">
        <v>99</v>
      </c>
      <c r="B46" s="39"/>
      <c r="C46" s="39"/>
      <c r="D46" s="39"/>
      <c r="E46" s="39"/>
      <c r="F46" s="40"/>
      <c r="G46" s="16"/>
      <c r="H46" s="18">
        <f>SUM(H42:H45)</f>
        <v>1676431.59</v>
      </c>
      <c r="I46" s="16">
        <f>SUM(I42:I45)</f>
        <v>0</v>
      </c>
      <c r="J46" s="16">
        <f>SUM(J42:J45)</f>
        <v>1424966.8515</v>
      </c>
      <c r="K46" s="16"/>
      <c r="L46" s="16">
        <f>SUM(L42:L45)</f>
        <v>0</v>
      </c>
      <c r="M46" s="16">
        <f>SUM(M42:M45)</f>
        <v>0</v>
      </c>
      <c r="N46" s="16">
        <f>SUM(N42:N45)</f>
        <v>217936.1067</v>
      </c>
      <c r="O46" s="16"/>
      <c r="P46" s="16">
        <f>SUM(P42:P45)</f>
        <v>33528.6318</v>
      </c>
      <c r="Q46" s="19"/>
      <c r="R46" s="15"/>
      <c r="S46" s="11"/>
      <c r="T46" s="11"/>
    </row>
    <row r="47" spans="1:20" ht="16.5">
      <c r="A47" s="41" t="s">
        <v>98</v>
      </c>
      <c r="B47" s="42"/>
      <c r="C47" s="42"/>
      <c r="D47" s="42"/>
      <c r="E47" s="42"/>
      <c r="F47" s="43"/>
      <c r="G47" s="20"/>
      <c r="H47" s="20">
        <f>H41+H46</f>
        <v>20032296.769999996</v>
      </c>
      <c r="I47" s="20" t="e">
        <f>#REF!+#REF!+I46</f>
        <v>#REF!</v>
      </c>
      <c r="J47" s="20">
        <f>J46</f>
        <v>1424966.8515</v>
      </c>
      <c r="K47" s="21"/>
      <c r="L47" s="20" t="e">
        <f>#REF!+#REF!+L46</f>
        <v>#REF!</v>
      </c>
      <c r="M47" s="20" t="e">
        <f>#REF!+#REF!+M46</f>
        <v>#REF!</v>
      </c>
      <c r="N47" s="20">
        <f>N46</f>
        <v>217936.1067</v>
      </c>
      <c r="O47" s="21"/>
      <c r="P47" s="20">
        <f>P46</f>
        <v>33528.6318</v>
      </c>
      <c r="Q47" s="22"/>
      <c r="R47" s="21"/>
      <c r="S47" s="11"/>
      <c r="T47" s="11"/>
    </row>
    <row r="48" spans="1:20" ht="21.75" customHeight="1">
      <c r="A48" s="38" t="s">
        <v>36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15"/>
      <c r="S48" s="11">
        <f aca="true" t="shared" si="5" ref="S48:S55">H48-J48-N48-P48</f>
        <v>0</v>
      </c>
      <c r="T48" s="11">
        <f aca="true" t="shared" si="6" ref="T48:T55">H48-J48-N48-P48</f>
        <v>0</v>
      </c>
    </row>
    <row r="49" spans="1:20" ht="20.25" customHeight="1">
      <c r="A49" s="38" t="s">
        <v>53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15"/>
      <c r="S49" s="11">
        <f t="shared" si="5"/>
        <v>0</v>
      </c>
      <c r="T49" s="11">
        <f t="shared" si="6"/>
        <v>0</v>
      </c>
    </row>
    <row r="50" spans="1:20" ht="82.5">
      <c r="A50" s="1">
        <v>1</v>
      </c>
      <c r="B50" s="27" t="s">
        <v>37</v>
      </c>
      <c r="C50" s="2" t="s">
        <v>38</v>
      </c>
      <c r="D50" s="2" t="s">
        <v>20</v>
      </c>
      <c r="E50" s="1" t="s">
        <v>39</v>
      </c>
      <c r="F50" s="1"/>
      <c r="G50" s="32">
        <v>87</v>
      </c>
      <c r="H50" s="3">
        <v>1347194.38</v>
      </c>
      <c r="I50" s="4"/>
      <c r="J50" s="4">
        <f>H50*85%</f>
        <v>1145115.2229999998</v>
      </c>
      <c r="K50" s="4"/>
      <c r="L50" s="3"/>
      <c r="M50" s="3"/>
      <c r="N50" s="4">
        <f>H50*13%</f>
        <v>175135.2694</v>
      </c>
      <c r="O50" s="4"/>
      <c r="P50" s="4">
        <f>H50*2%</f>
        <v>26943.8876</v>
      </c>
      <c r="Q50" s="7"/>
      <c r="R50" s="2" t="s">
        <v>97</v>
      </c>
      <c r="S50" s="11">
        <f t="shared" si="5"/>
        <v>1.3460521586239338E-10</v>
      </c>
      <c r="T50" s="11">
        <f t="shared" si="6"/>
        <v>1.3460521586239338E-10</v>
      </c>
    </row>
    <row r="51" spans="1:20" ht="82.5">
      <c r="A51" s="1">
        <v>2</v>
      </c>
      <c r="B51" s="27" t="s">
        <v>40</v>
      </c>
      <c r="C51" s="2" t="s">
        <v>41</v>
      </c>
      <c r="D51" s="2" t="s">
        <v>6</v>
      </c>
      <c r="E51" s="2" t="s">
        <v>44</v>
      </c>
      <c r="F51" s="1" t="s">
        <v>43</v>
      </c>
      <c r="G51" s="33">
        <v>87</v>
      </c>
      <c r="H51" s="3">
        <v>280566.42</v>
      </c>
      <c r="I51" s="4"/>
      <c r="J51" s="4">
        <f>H51*85%</f>
        <v>238481.45699999997</v>
      </c>
      <c r="K51" s="4"/>
      <c r="L51" s="4"/>
      <c r="M51" s="4"/>
      <c r="N51" s="4">
        <f>H51*13%</f>
        <v>36473.6346</v>
      </c>
      <c r="O51" s="4"/>
      <c r="P51" s="4">
        <f>H51*2%</f>
        <v>5611.328399999999</v>
      </c>
      <c r="Q51" s="7"/>
      <c r="R51" s="2" t="s">
        <v>97</v>
      </c>
      <c r="S51" s="11">
        <f t="shared" si="5"/>
        <v>2.091837814077735E-11</v>
      </c>
      <c r="T51" s="11">
        <f t="shared" si="6"/>
        <v>2.091837814077735E-11</v>
      </c>
    </row>
    <row r="52" spans="1:20" ht="49.5">
      <c r="A52" s="1">
        <v>3</v>
      </c>
      <c r="B52" s="27" t="s">
        <v>46</v>
      </c>
      <c r="C52" s="2" t="s">
        <v>45</v>
      </c>
      <c r="D52" s="2" t="s">
        <v>42</v>
      </c>
      <c r="E52" s="2" t="s">
        <v>6</v>
      </c>
      <c r="F52" s="1" t="s">
        <v>47</v>
      </c>
      <c r="G52" s="33">
        <v>88</v>
      </c>
      <c r="H52" s="3">
        <v>288084.21</v>
      </c>
      <c r="I52" s="4"/>
      <c r="J52" s="4">
        <f>H52*85%</f>
        <v>244871.5785</v>
      </c>
      <c r="K52" s="4"/>
      <c r="L52" s="4"/>
      <c r="M52" s="4"/>
      <c r="N52" s="4">
        <f>H52*13%</f>
        <v>37450.94730000001</v>
      </c>
      <c r="O52" s="4"/>
      <c r="P52" s="4">
        <f>H52*2%</f>
        <v>5761.684200000001</v>
      </c>
      <c r="Q52" s="7"/>
      <c r="R52" s="2" t="s">
        <v>97</v>
      </c>
      <c r="S52" s="11">
        <f t="shared" si="5"/>
        <v>1.000444171950221E-11</v>
      </c>
      <c r="T52" s="11">
        <f t="shared" si="6"/>
        <v>1.000444171950221E-11</v>
      </c>
    </row>
    <row r="53" spans="1:20" ht="132">
      <c r="A53" s="1">
        <v>4</v>
      </c>
      <c r="B53" s="27" t="s">
        <v>49</v>
      </c>
      <c r="C53" s="2" t="s">
        <v>48</v>
      </c>
      <c r="D53" s="2" t="s">
        <v>50</v>
      </c>
      <c r="E53" s="2" t="s">
        <v>51</v>
      </c>
      <c r="F53" s="1" t="s">
        <v>52</v>
      </c>
      <c r="G53" s="33">
        <v>88</v>
      </c>
      <c r="H53" s="3">
        <v>810183.41</v>
      </c>
      <c r="I53" s="4"/>
      <c r="J53" s="4">
        <f>H53*85%</f>
        <v>688655.8985</v>
      </c>
      <c r="K53" s="4"/>
      <c r="L53" s="4"/>
      <c r="M53" s="4"/>
      <c r="N53" s="4">
        <f>H53*13%</f>
        <v>105323.84330000001</v>
      </c>
      <c r="O53" s="4"/>
      <c r="P53" s="4">
        <f>H53*2%</f>
        <v>16203.668200000002</v>
      </c>
      <c r="Q53" s="7"/>
      <c r="R53" s="2" t="s">
        <v>97</v>
      </c>
      <c r="S53" s="11">
        <f t="shared" si="5"/>
        <v>0</v>
      </c>
      <c r="T53" s="11">
        <f t="shared" si="6"/>
        <v>0</v>
      </c>
    </row>
    <row r="54" spans="1:20" ht="16.5">
      <c r="A54" s="38" t="s">
        <v>54</v>
      </c>
      <c r="B54" s="39"/>
      <c r="C54" s="39"/>
      <c r="D54" s="39"/>
      <c r="E54" s="39"/>
      <c r="F54" s="40"/>
      <c r="G54" s="16"/>
      <c r="H54" s="18">
        <f>SUM(H50:H53)</f>
        <v>2726028.42</v>
      </c>
      <c r="I54" s="16">
        <f>SUM(I50:I53)</f>
        <v>0</v>
      </c>
      <c r="J54" s="16">
        <f>SUM(J50:J53)</f>
        <v>2317124.1569999997</v>
      </c>
      <c r="K54" s="16"/>
      <c r="L54" s="16">
        <f>SUM(L50:L53)</f>
        <v>0</v>
      </c>
      <c r="M54" s="16">
        <f>SUM(M50:M53)</f>
        <v>0</v>
      </c>
      <c r="N54" s="16">
        <f>SUM(N50:N53)</f>
        <v>354383.6946</v>
      </c>
      <c r="O54" s="16"/>
      <c r="P54" s="16">
        <f>SUM(P50:P53)</f>
        <v>54520.5684</v>
      </c>
      <c r="Q54" s="19"/>
      <c r="R54" s="15"/>
      <c r="S54" s="11">
        <f t="shared" si="5"/>
        <v>2.837623469531536E-10</v>
      </c>
      <c r="T54" s="11">
        <f t="shared" si="6"/>
        <v>2.837623469531536E-10</v>
      </c>
    </row>
    <row r="55" spans="1:22" ht="21" customHeight="1">
      <c r="A55" s="41" t="s">
        <v>8</v>
      </c>
      <c r="B55" s="42"/>
      <c r="C55" s="42"/>
      <c r="D55" s="42"/>
      <c r="E55" s="42"/>
      <c r="F55" s="43"/>
      <c r="G55" s="20"/>
      <c r="H55" s="20">
        <f>H54</f>
        <v>2726028.42</v>
      </c>
      <c r="I55" s="20" t="e">
        <f>#REF!+#REF!+I54</f>
        <v>#REF!</v>
      </c>
      <c r="J55" s="20">
        <f>J54</f>
        <v>2317124.1569999997</v>
      </c>
      <c r="K55" s="21"/>
      <c r="L55" s="20" t="e">
        <f>#REF!+#REF!+L54</f>
        <v>#REF!</v>
      </c>
      <c r="M55" s="20" t="e">
        <f>#REF!+#REF!+M54</f>
        <v>#REF!</v>
      </c>
      <c r="N55" s="20">
        <f>N54</f>
        <v>354383.6946</v>
      </c>
      <c r="O55" s="21"/>
      <c r="P55" s="20">
        <f>P54</f>
        <v>54520.5684</v>
      </c>
      <c r="Q55" s="22"/>
      <c r="R55" s="21"/>
      <c r="S55" s="11">
        <f t="shared" si="5"/>
        <v>2.837623469531536E-10</v>
      </c>
      <c r="T55" s="11">
        <f t="shared" si="6"/>
        <v>2.837623469531536E-10</v>
      </c>
      <c r="U55" s="5"/>
      <c r="V55" s="5"/>
    </row>
    <row r="56" ht="12.75">
      <c r="R56" s="9"/>
    </row>
    <row r="57" spans="1:18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ht="12.75">
      <c r="R59" s="9"/>
    </row>
    <row r="60" ht="12.75">
      <c r="R60" s="9"/>
    </row>
    <row r="61" ht="12.75">
      <c r="R61" s="9"/>
    </row>
    <row r="62" ht="12.75">
      <c r="R62" s="9"/>
    </row>
    <row r="63" ht="12.75">
      <c r="R63" s="9"/>
    </row>
    <row r="64" spans="12:18" ht="12.75">
      <c r="L64" s="5"/>
      <c r="Q64" s="5"/>
      <c r="R64" s="10"/>
    </row>
    <row r="65" ht="12.75">
      <c r="R65" s="9"/>
    </row>
    <row r="66" ht="12.75">
      <c r="R66" s="9"/>
    </row>
    <row r="67" spans="12:18" ht="12.75">
      <c r="L67" s="5"/>
      <c r="R67" s="9"/>
    </row>
    <row r="68" ht="12.75">
      <c r="R68" s="9"/>
    </row>
    <row r="69" ht="12.75">
      <c r="R69" s="9"/>
    </row>
    <row r="70" ht="12.75">
      <c r="R70" s="9"/>
    </row>
    <row r="71" spans="14:18" ht="12.75">
      <c r="N71" s="5"/>
      <c r="R71" s="9"/>
    </row>
    <row r="72" ht="12.75">
      <c r="R72" s="9"/>
    </row>
    <row r="73" ht="12.75">
      <c r="R73" s="9"/>
    </row>
    <row r="74" ht="12.75">
      <c r="R74" s="9"/>
    </row>
    <row r="75" ht="12.75">
      <c r="R75" s="9"/>
    </row>
    <row r="76" ht="12.75">
      <c r="R76" s="9"/>
    </row>
    <row r="77" ht="12.75">
      <c r="R77" s="9"/>
    </row>
    <row r="78" ht="12.75">
      <c r="R78" s="9"/>
    </row>
    <row r="79" ht="12.75">
      <c r="R79" s="9"/>
    </row>
    <row r="80" ht="12.75">
      <c r="R80" s="9"/>
    </row>
    <row r="81" ht="12.75">
      <c r="R81" s="9"/>
    </row>
    <row r="82" ht="12.75">
      <c r="R82" s="9"/>
    </row>
    <row r="83" ht="12.75">
      <c r="R83" s="9"/>
    </row>
    <row r="84" ht="12.75">
      <c r="R84" s="9"/>
    </row>
    <row r="85" ht="12.75">
      <c r="R85" s="9"/>
    </row>
    <row r="86" ht="12.75">
      <c r="R86" s="9"/>
    </row>
    <row r="87" ht="12.75">
      <c r="R87" s="9"/>
    </row>
    <row r="88" ht="12.75">
      <c r="R88" s="9"/>
    </row>
    <row r="89" ht="12.75">
      <c r="R89" s="9"/>
    </row>
    <row r="90" ht="12.75">
      <c r="R90" s="9"/>
    </row>
    <row r="91" ht="12.75">
      <c r="R91" s="9"/>
    </row>
    <row r="92" ht="12.75">
      <c r="R92" s="9"/>
    </row>
    <row r="93" ht="12.75">
      <c r="R93" s="9"/>
    </row>
    <row r="94" ht="12.75">
      <c r="R94" s="9"/>
    </row>
    <row r="95" ht="12.75">
      <c r="R95" s="9"/>
    </row>
    <row r="96" ht="12.75">
      <c r="R96" s="9"/>
    </row>
    <row r="97" ht="12.75">
      <c r="R97" s="9"/>
    </row>
    <row r="98" ht="12.75">
      <c r="R98" s="9"/>
    </row>
    <row r="99" ht="12.75">
      <c r="R99" s="9"/>
    </row>
    <row r="100" ht="12.75">
      <c r="R100" s="9"/>
    </row>
    <row r="101" ht="12.75">
      <c r="R101" s="9"/>
    </row>
    <row r="102" ht="12.75">
      <c r="R102" s="9"/>
    </row>
    <row r="103" ht="12.75">
      <c r="R103" s="9"/>
    </row>
    <row r="104" ht="12.75">
      <c r="R104" s="9"/>
    </row>
    <row r="105" ht="12.75">
      <c r="R105" s="9"/>
    </row>
    <row r="106" ht="12.75">
      <c r="R106" s="9"/>
    </row>
    <row r="107" ht="12.75">
      <c r="R107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  <row r="119" ht="12.75">
      <c r="R119" s="9"/>
    </row>
    <row r="120" ht="12.75">
      <c r="R120" s="9"/>
    </row>
    <row r="121" ht="12.75">
      <c r="R121" s="9"/>
    </row>
    <row r="122" ht="12.75">
      <c r="R122" s="9"/>
    </row>
    <row r="123" ht="12.75">
      <c r="R123" s="9"/>
    </row>
    <row r="124" ht="12.75">
      <c r="R124" s="9"/>
    </row>
    <row r="125" ht="12.75">
      <c r="R125" s="9"/>
    </row>
    <row r="126" ht="12.75">
      <c r="R126" s="9"/>
    </row>
    <row r="127" ht="12.75">
      <c r="R127" s="9"/>
    </row>
    <row r="128" ht="12.75">
      <c r="R128" s="9"/>
    </row>
    <row r="129" ht="12.75">
      <c r="R129" s="9"/>
    </row>
    <row r="130" ht="12.75">
      <c r="R130" s="9"/>
    </row>
    <row r="131" ht="12.75">
      <c r="R131" s="9"/>
    </row>
    <row r="132" ht="12.75">
      <c r="R132" s="9"/>
    </row>
    <row r="133" ht="12.75">
      <c r="R133" s="9"/>
    </row>
    <row r="134" ht="12.75">
      <c r="R134" s="9"/>
    </row>
    <row r="135" ht="12.75">
      <c r="R135" s="9"/>
    </row>
    <row r="136" ht="12.75">
      <c r="R136" s="9"/>
    </row>
    <row r="137" ht="12.75">
      <c r="R137" s="9"/>
    </row>
    <row r="138" ht="12.75">
      <c r="R138" s="9"/>
    </row>
  </sheetData>
  <sheetProtection/>
  <mergeCells count="26">
    <mergeCell ref="G1:G2"/>
    <mergeCell ref="C1:C2"/>
    <mergeCell ref="D1:D2"/>
    <mergeCell ref="E1:E2"/>
    <mergeCell ref="F1:F2"/>
    <mergeCell ref="A46:F46"/>
    <mergeCell ref="A8:Q8"/>
    <mergeCell ref="A7:F7"/>
    <mergeCell ref="A10:F10"/>
    <mergeCell ref="H1:P1"/>
    <mergeCell ref="A41:F41"/>
    <mergeCell ref="A57:R58"/>
    <mergeCell ref="A11:F11"/>
    <mergeCell ref="A55:F55"/>
    <mergeCell ref="A48:Q48"/>
    <mergeCell ref="A49:Q49"/>
    <mergeCell ref="R1:R2"/>
    <mergeCell ref="A1:A2"/>
    <mergeCell ref="B1:B2"/>
    <mergeCell ref="A54:F54"/>
    <mergeCell ref="A4:Q4"/>
    <mergeCell ref="A12:Q12"/>
    <mergeCell ref="A13:Q13"/>
    <mergeCell ref="A42:Q42"/>
    <mergeCell ref="A3:Q3"/>
    <mergeCell ref="A47:F47"/>
  </mergeCells>
  <printOptions/>
  <pageMargins left="0.7" right="0.7" top="0.49" bottom="0.53" header="0.3" footer="0.3"/>
  <pageSetup fitToHeight="0" horizontalDpi="600" verticalDpi="600" orientation="landscape" paperSize="9" scale="41" r:id="rId1"/>
  <headerFooter>
    <oddHeader>&amp;C List of application approved for financing Intermediary deadline for soft projects 30th of June 2015</oddHeader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doina.cretu</cp:lastModifiedBy>
  <cp:lastPrinted>2015-10-16T10:07:28Z</cp:lastPrinted>
  <dcterms:created xsi:type="dcterms:W3CDTF">1996-10-14T23:33:28Z</dcterms:created>
  <dcterms:modified xsi:type="dcterms:W3CDTF">2015-10-16T10:07:39Z</dcterms:modified>
  <cp:category/>
  <cp:version/>
  <cp:contentType/>
  <cp:contentStatus/>
</cp:coreProperties>
</file>